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externalReferences>
    <externalReference r:id="rId5"/>
  </externalReferences>
  <definedNames/>
  <calcPr fullCalcOnLoad="1"/>
</workbook>
</file>

<file path=xl/sharedStrings.xml><?xml version="1.0" encoding="utf-8"?>
<sst xmlns="http://schemas.openxmlformats.org/spreadsheetml/2006/main" count="63" uniqueCount="51">
  <si>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</si>
  <si>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</si>
  <si>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</si>
  <si>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</si>
  <si>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</si>
  <si>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</si>
  <si>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</si>
  <si>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</si>
  <si>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</si>
  <si>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</si>
  <si>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</si>
  <si>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</si>
  <si>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</si>
  <si>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</si>
  <si>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</si>
  <si>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</si>
  <si>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</si>
  <si>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</si>
  <si>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</si>
  <si>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</si>
  <si>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</si>
  <si>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</si>
  <si>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</si>
  <si>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</si>
  <si>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</si>
  <si>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</si>
  <si>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</si>
  <si>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</si>
  <si>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</si>
  <si>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Credite acordate agriculturii</t>
  </si>
  <si>
    <t>Credite acordate industriei energetice</t>
  </si>
  <si>
    <t xml:space="preserve">Credite acordate unitatilor administrativ teritoriale/institutiilor subordonate unitatilor administrativ teritoriale </t>
  </si>
  <si>
    <t>Calculat de tfrunza Data/Ora: 16.06.2022 / 08:11:55</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</si>
  <si>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</si>
  <si>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</si>
  <si>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</si>
  <si>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</si>
  <si>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</si>
  <si>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</si>
  <si>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</si>
  <si>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</si>
  <si>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</si>
  <si>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</si>
  <si>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</si>
  <si>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la situatia  31.05.2022</t>
  </si>
  <si>
    <t>Credite acordate Casei Nationale de Asigurari Sociale/Companiei Nationale de Asigurari in Medicina</t>
  </si>
  <si>
    <t>Semnatura:</t>
  </si>
  <si>
    <t>Credite acordate Guvernului</t>
  </si>
  <si>
    <t>Presedintele Comitetului de Conducere al bancii ______________________________Dumitru Baxan</t>
  </si>
  <si>
    <t xml:space="preserve">Executorul si numarul telefonului       O.Casapu     0-22-30-32-80     </t>
  </si>
  <si>
    <t>Data perfectarii         20.06.2022</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</si>
</sst>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style="thin"/>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style="medium"/>
      <right style="thin"/>
      <top style="thin"/>
      <bottom style="medium"/>
    </border>
    <border>
      <left>
        <color indexed="63"/>
      </left>
      <right style="thin"/>
      <top style="thin"/>
      <bottom style="mediu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7">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31" xfId="0" applyNumberFormat="1" applyFont="1" applyFill="1" applyBorder="1" applyAlignment="1" applyProtection="1">
      <alignment/>
      <protection/>
    </xf>
    <xf numFmtId="3" fontId="4" fillId="0" borderId="18"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4" fillId="0" borderId="33" xfId="0" applyNumberFormat="1" applyFont="1" applyFill="1" applyBorder="1" applyAlignment="1" applyProtection="1">
      <alignment wrapText="1"/>
      <protection/>
    </xf>
    <xf numFmtId="3" fontId="4" fillId="0" borderId="34"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20"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3" fontId="4" fillId="0" borderId="36"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2" fontId="4" fillId="0" borderId="37" xfId="0" applyNumberFormat="1" applyFont="1" applyFill="1" applyBorder="1" applyAlignment="1" applyProtection="1">
      <alignment/>
      <protection/>
    </xf>
    <xf numFmtId="3" fontId="4" fillId="0" borderId="38"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2" fontId="4" fillId="0" borderId="39"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4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port-credite-m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NM"/>
    </sheetNames>
    <sheetDataSet>
      <sheetData sheetId="0">
        <row r="7">
          <cell r="AY7">
            <v>1244637.39279</v>
          </cell>
          <cell r="AZ7">
            <v>188767.14851899998</v>
          </cell>
        </row>
        <row r="8">
          <cell r="AY8">
            <v>992330.8539</v>
          </cell>
          <cell r="AZ8">
            <v>1020728.415565</v>
          </cell>
        </row>
        <row r="19">
          <cell r="AY19">
            <v>1800964.97954</v>
          </cell>
          <cell r="AZ19">
            <v>2252785.051723</v>
          </cell>
        </row>
        <row r="21">
          <cell r="AY21">
            <v>3335955.26629</v>
          </cell>
        </row>
        <row r="24">
          <cell r="AY24">
            <v>375826.68727</v>
          </cell>
        </row>
        <row r="26">
          <cell r="AY26">
            <v>940699.22639</v>
          </cell>
          <cell r="AZ26">
            <v>368415.10767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4"/>
  <sheetViews>
    <sheetView tabSelected="1" zoomScalePageLayoutView="0" workbookViewId="0" topLeftCell="A1">
      <selection activeCell="B45" sqref="B45"/>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8"/>
      <c r="O1" s="2"/>
      <c r="P1" s="2"/>
      <c r="S1" s="2" t="s">
        <v>32</v>
      </c>
    </row>
    <row r="2" spans="1:19" ht="12.75">
      <c r="A2" s="2"/>
      <c r="B2" s="2"/>
      <c r="C2" s="2"/>
      <c r="D2" s="27"/>
      <c r="E2" s="2"/>
      <c r="J2" s="2"/>
      <c r="K2" s="2"/>
      <c r="N2" s="2"/>
      <c r="P2" s="24" t="s">
        <v>20</v>
      </c>
      <c r="S2" s="2"/>
    </row>
    <row r="3" spans="1:19" ht="12.75">
      <c r="A3" s="2"/>
      <c r="B3" s="49" t="s">
        <v>19</v>
      </c>
      <c r="C3" s="49"/>
      <c r="D3" s="49"/>
      <c r="E3" s="49"/>
      <c r="F3" s="49"/>
      <c r="G3" s="49"/>
      <c r="H3" s="49"/>
      <c r="I3" s="49"/>
      <c r="J3" s="49"/>
      <c r="K3" s="49"/>
      <c r="L3" s="49"/>
      <c r="M3" s="50" t="s">
        <v>35</v>
      </c>
      <c r="N3" s="50"/>
      <c r="O3" s="50"/>
      <c r="P3" s="50"/>
      <c r="S3" s="2"/>
    </row>
    <row r="4" spans="1:19" ht="12.75">
      <c r="A4" s="2"/>
      <c r="B4" s="49" t="s">
        <v>22</v>
      </c>
      <c r="C4" s="49"/>
      <c r="D4" s="49"/>
      <c r="E4" s="49"/>
      <c r="F4" s="49"/>
      <c r="G4" s="49"/>
      <c r="H4" s="49"/>
      <c r="I4" s="49"/>
      <c r="J4" s="49"/>
      <c r="K4" s="49"/>
      <c r="L4" s="49"/>
      <c r="M4" s="50" t="s">
        <v>3</v>
      </c>
      <c r="N4" s="50"/>
      <c r="O4" s="50"/>
      <c r="P4" s="50"/>
      <c r="S4" s="2"/>
    </row>
    <row r="5" spans="1:19" ht="12.75">
      <c r="A5" s="2"/>
      <c r="B5" s="2"/>
      <c r="M5" s="50" t="s">
        <v>18</v>
      </c>
      <c r="N5" s="50"/>
      <c r="O5" s="50"/>
      <c r="P5" s="50"/>
      <c r="S5" s="2"/>
    </row>
    <row r="6" spans="1:19" ht="12.75">
      <c r="A6" s="2"/>
      <c r="B6" s="49" t="s">
        <v>44</v>
      </c>
      <c r="C6" s="49"/>
      <c r="D6" s="49"/>
      <c r="E6" s="49"/>
      <c r="F6" s="49"/>
      <c r="G6" s="49"/>
      <c r="H6" s="49"/>
      <c r="I6" s="49"/>
      <c r="J6" s="49"/>
      <c r="K6" s="49"/>
      <c r="L6" s="49"/>
      <c r="M6" s="3"/>
      <c r="N6" s="3"/>
      <c r="O6" s="3"/>
      <c r="P6" s="3"/>
      <c r="S6" s="2"/>
    </row>
    <row r="7" spans="1:19" ht="12.75">
      <c r="A7" s="2"/>
      <c r="B7" s="2"/>
      <c r="M7" s="2"/>
      <c r="S7" s="2"/>
    </row>
    <row r="8" spans="1:19" ht="57.75" customHeight="1">
      <c r="A8" s="2"/>
      <c r="B8" s="52" t="s">
        <v>21</v>
      </c>
      <c r="C8" s="57" t="s">
        <v>40</v>
      </c>
      <c r="D8" s="57"/>
      <c r="E8" s="58" t="s">
        <v>12</v>
      </c>
      <c r="F8" s="58"/>
      <c r="G8" s="58"/>
      <c r="H8" s="58"/>
      <c r="I8" s="58"/>
      <c r="J8" s="58"/>
      <c r="K8" s="59" t="s">
        <v>39</v>
      </c>
      <c r="L8" s="59"/>
      <c r="M8" s="59"/>
      <c r="N8" s="59"/>
      <c r="O8" s="59"/>
      <c r="P8" s="59"/>
      <c r="S8" s="2"/>
    </row>
    <row r="9" spans="1:19" ht="12.75">
      <c r="A9" s="2"/>
      <c r="B9" s="52"/>
      <c r="C9" s="55" t="s">
        <v>23</v>
      </c>
      <c r="D9" s="60" t="s">
        <v>42</v>
      </c>
      <c r="E9" s="62" t="s">
        <v>7</v>
      </c>
      <c r="F9" s="63"/>
      <c r="G9" s="64" t="s">
        <v>25</v>
      </c>
      <c r="H9" s="65"/>
      <c r="I9" s="66" t="s">
        <v>38</v>
      </c>
      <c r="J9" s="65"/>
      <c r="K9" s="62" t="s">
        <v>7</v>
      </c>
      <c r="L9" s="63"/>
      <c r="M9" s="64" t="s">
        <v>25</v>
      </c>
      <c r="N9" s="60"/>
      <c r="O9" s="54" t="s">
        <v>38</v>
      </c>
      <c r="P9" s="54"/>
      <c r="S9" s="2"/>
    </row>
    <row r="10" spans="1:19" ht="38.25">
      <c r="A10" s="2"/>
      <c r="B10" s="53"/>
      <c r="C10" s="56"/>
      <c r="D10" s="61"/>
      <c r="E10" s="4" t="s">
        <v>28</v>
      </c>
      <c r="F10" s="5" t="s">
        <v>10</v>
      </c>
      <c r="G10" s="5" t="s">
        <v>28</v>
      </c>
      <c r="H10" s="5" t="s">
        <v>10</v>
      </c>
      <c r="I10" s="5" t="s">
        <v>28</v>
      </c>
      <c r="J10" s="5" t="s">
        <v>10</v>
      </c>
      <c r="K10" s="5" t="s">
        <v>28</v>
      </c>
      <c r="L10" s="5" t="s">
        <v>10</v>
      </c>
      <c r="M10" s="5" t="s">
        <v>28</v>
      </c>
      <c r="N10" s="5" t="s">
        <v>10</v>
      </c>
      <c r="O10" s="6" t="s">
        <v>28</v>
      </c>
      <c r="P10" s="7" t="s">
        <v>2</v>
      </c>
      <c r="S10" s="2"/>
    </row>
    <row r="11" spans="1:19" ht="12.75">
      <c r="A11" s="2"/>
      <c r="B11" s="8" t="s">
        <v>34</v>
      </c>
      <c r="C11" s="29">
        <v>1</v>
      </c>
      <c r="D11" s="9">
        <v>2</v>
      </c>
      <c r="E11" s="9">
        <v>3</v>
      </c>
      <c r="F11" s="9">
        <v>4</v>
      </c>
      <c r="G11" s="9">
        <v>5</v>
      </c>
      <c r="H11" s="9">
        <v>6</v>
      </c>
      <c r="I11" s="9">
        <v>7</v>
      </c>
      <c r="J11" s="9">
        <v>8</v>
      </c>
      <c r="K11" s="9">
        <v>9</v>
      </c>
      <c r="L11" s="9">
        <v>10</v>
      </c>
      <c r="M11" s="9">
        <v>11</v>
      </c>
      <c r="N11" s="9">
        <v>12</v>
      </c>
      <c r="O11" s="9">
        <v>13</v>
      </c>
      <c r="P11" s="10">
        <v>14</v>
      </c>
      <c r="S11" s="2"/>
    </row>
    <row r="12" spans="1:19" ht="12.75">
      <c r="A12" s="2"/>
      <c r="B12" s="30" t="s">
        <v>29</v>
      </c>
      <c r="C12" s="31">
        <v>127</v>
      </c>
      <c r="D12" s="32">
        <f>0</f>
        <v>0</v>
      </c>
      <c r="E12" s="33">
        <f>'[1]BNM'!$AY$7</f>
        <v>1244637.39279</v>
      </c>
      <c r="F12" s="33">
        <f>'[1]BNM'!$AZ$7</f>
        <v>188767.14851899998</v>
      </c>
      <c r="G12" s="33">
        <v>1176722</v>
      </c>
      <c r="H12" s="33">
        <v>183090</v>
      </c>
      <c r="I12" s="33">
        <v>1117886.6156600001</v>
      </c>
      <c r="J12" s="33">
        <v>442000.285454</v>
      </c>
      <c r="K12" s="34">
        <v>10.4742002599578</v>
      </c>
      <c r="L12" s="11">
        <v>4.63499740438042</v>
      </c>
      <c r="M12" s="11">
        <v>9.78</v>
      </c>
      <c r="N12" s="11">
        <v>4.39</v>
      </c>
      <c r="O12" s="12">
        <v>8.84</v>
      </c>
      <c r="P12" s="13">
        <v>4.1</v>
      </c>
      <c r="S12" s="2"/>
    </row>
    <row r="13" spans="1:19" ht="12.75">
      <c r="A13" s="2"/>
      <c r="B13" s="35" t="s">
        <v>4</v>
      </c>
      <c r="C13" s="36">
        <f>9</f>
        <v>9</v>
      </c>
      <c r="D13" s="37">
        <v>6</v>
      </c>
      <c r="E13" s="38">
        <f>'[1]BNM'!$AY$8</f>
        <v>992330.8539</v>
      </c>
      <c r="F13" s="38">
        <f>'[1]BNM'!$AZ$8</f>
        <v>1020728.415565</v>
      </c>
      <c r="G13" s="38">
        <v>1136405</v>
      </c>
      <c r="H13" s="38">
        <v>815471</v>
      </c>
      <c r="I13" s="38">
        <v>814595.1590499999</v>
      </c>
      <c r="J13" s="38">
        <v>765273.75974</v>
      </c>
      <c r="K13" s="39">
        <v>9.26933100997759</v>
      </c>
      <c r="L13" s="14">
        <v>4.05820168714077</v>
      </c>
      <c r="M13" s="14">
        <v>8.41</v>
      </c>
      <c r="N13" s="14">
        <v>4.15</v>
      </c>
      <c r="O13" s="15">
        <v>7.52</v>
      </c>
      <c r="P13" s="16">
        <v>4.29</v>
      </c>
      <c r="S13" s="2"/>
    </row>
    <row r="14" spans="1:19" ht="12.75">
      <c r="A14" s="2"/>
      <c r="B14" s="35" t="s">
        <v>14</v>
      </c>
      <c r="C14" s="36">
        <v>31</v>
      </c>
      <c r="D14" s="37">
        <f>3</f>
        <v>3</v>
      </c>
      <c r="E14" s="38">
        <f>512194199.87/1000</f>
        <v>512194.19987</v>
      </c>
      <c r="F14" s="38">
        <f>220912194.07/1000</f>
        <v>220912.19407</v>
      </c>
      <c r="G14" s="38">
        <v>485193.6681</v>
      </c>
      <c r="H14" s="38">
        <v>130272.86089</v>
      </c>
      <c r="I14" s="38">
        <v>350180.88071</v>
      </c>
      <c r="J14" s="38">
        <v>133449.06266</v>
      </c>
      <c r="K14" s="39">
        <v>10.2440522305077</v>
      </c>
      <c r="L14" s="14">
        <v>4.31987655888434</v>
      </c>
      <c r="M14" s="14">
        <v>10.11</v>
      </c>
      <c r="N14" s="14">
        <v>4.79576794626729</v>
      </c>
      <c r="O14" s="15">
        <v>8.45</v>
      </c>
      <c r="P14" s="16">
        <v>4.58</v>
      </c>
      <c r="S14" s="2"/>
    </row>
    <row r="15" spans="1:19" ht="12.75">
      <c r="A15" s="2"/>
      <c r="B15" s="35" t="s">
        <v>5</v>
      </c>
      <c r="C15" s="36">
        <v>2683</v>
      </c>
      <c r="D15" s="37">
        <f>0</f>
        <v>0</v>
      </c>
      <c r="E15" s="38">
        <f>3650087397.14997/1000</f>
        <v>3650087.39714997</v>
      </c>
      <c r="F15" s="38">
        <f>0/1000</f>
        <v>0</v>
      </c>
      <c r="G15" s="38">
        <v>3667151.94637</v>
      </c>
      <c r="H15" s="38">
        <v>0</v>
      </c>
      <c r="I15" s="38">
        <v>3569297.81467001</v>
      </c>
      <c r="J15" s="38">
        <v>4792.25074</v>
      </c>
      <c r="K15" s="39">
        <v>8.50711912180671</v>
      </c>
      <c r="L15" s="14">
        <v>0</v>
      </c>
      <c r="M15" s="14">
        <v>8.2937763293982</v>
      </c>
      <c r="N15" s="14">
        <v>0</v>
      </c>
      <c r="O15" s="15">
        <v>7.01147330138664</v>
      </c>
      <c r="P15" s="16">
        <v>4.15</v>
      </c>
      <c r="S15" s="2"/>
    </row>
    <row r="16" spans="1:19" ht="12.75">
      <c r="A16" s="2"/>
      <c r="B16" s="35" t="s">
        <v>30</v>
      </c>
      <c r="C16" s="36">
        <f>2</f>
        <v>2</v>
      </c>
      <c r="D16" s="37">
        <v>2</v>
      </c>
      <c r="E16" s="38">
        <f>558809252.25/1000</f>
        <v>558809.25225</v>
      </c>
      <c r="F16" s="38">
        <f>255438365.92/1000</f>
        <v>255438.36591999998</v>
      </c>
      <c r="G16" s="38">
        <v>577493.5308899999</v>
      </c>
      <c r="H16" s="38">
        <v>325051.36313</v>
      </c>
      <c r="I16" s="38">
        <v>492562.62389999995</v>
      </c>
      <c r="J16" s="38">
        <v>329060.15285</v>
      </c>
      <c r="K16" s="39">
        <v>10.5875173173651</v>
      </c>
      <c r="L16" s="14">
        <v>4.3522251657583</v>
      </c>
      <c r="M16" s="14">
        <v>10.12</v>
      </c>
      <c r="N16" s="14">
        <v>4.26</v>
      </c>
      <c r="O16" s="15">
        <v>11.1813570428284</v>
      </c>
      <c r="P16" s="16">
        <v>4.21</v>
      </c>
      <c r="S16" s="2"/>
    </row>
    <row r="17" spans="1:19" ht="12" customHeight="1">
      <c r="A17" s="2"/>
      <c r="B17" s="35" t="s">
        <v>8</v>
      </c>
      <c r="C17" s="36">
        <f>0</f>
        <v>0</v>
      </c>
      <c r="D17" s="37">
        <f>0</f>
        <v>0</v>
      </c>
      <c r="E17" s="38">
        <f>0/1000</f>
        <v>0</v>
      </c>
      <c r="F17" s="38">
        <f>0/1000</f>
        <v>0</v>
      </c>
      <c r="G17" s="38">
        <v>0</v>
      </c>
      <c r="H17" s="38">
        <v>0</v>
      </c>
      <c r="I17" s="38">
        <v>0</v>
      </c>
      <c r="J17" s="38">
        <v>0</v>
      </c>
      <c r="K17" s="39">
        <v>0</v>
      </c>
      <c r="L17" s="14">
        <v>0</v>
      </c>
      <c r="M17" s="14">
        <v>0</v>
      </c>
      <c r="N17" s="14">
        <v>0</v>
      </c>
      <c r="O17" s="15">
        <v>0</v>
      </c>
      <c r="P17" s="16">
        <v>0</v>
      </c>
      <c r="S17" s="2"/>
    </row>
    <row r="18" spans="1:19" ht="12.75">
      <c r="A18" s="2"/>
      <c r="B18" s="35" t="s">
        <v>0</v>
      </c>
      <c r="C18" s="36">
        <f>0</f>
        <v>0</v>
      </c>
      <c r="D18" s="37">
        <f>0</f>
        <v>0</v>
      </c>
      <c r="E18" s="38">
        <f>0/1000</f>
        <v>0</v>
      </c>
      <c r="F18" s="38">
        <f>0/1000</f>
        <v>0</v>
      </c>
      <c r="G18" s="38">
        <v>0</v>
      </c>
      <c r="H18" s="38">
        <v>0</v>
      </c>
      <c r="I18" s="38">
        <v>0</v>
      </c>
      <c r="J18" s="38">
        <v>0</v>
      </c>
      <c r="K18" s="39">
        <v>0</v>
      </c>
      <c r="L18" s="14">
        <v>0</v>
      </c>
      <c r="M18" s="14">
        <v>0</v>
      </c>
      <c r="N18" s="14">
        <v>0</v>
      </c>
      <c r="O18" s="15">
        <v>0</v>
      </c>
      <c r="P18" s="16">
        <v>0</v>
      </c>
      <c r="S18" s="2"/>
    </row>
    <row r="19" spans="1:19" ht="12.75">
      <c r="A19" s="2"/>
      <c r="B19" s="35" t="s">
        <v>27</v>
      </c>
      <c r="C19" s="36">
        <f>0</f>
        <v>0</v>
      </c>
      <c r="D19" s="37">
        <f>0</f>
        <v>0</v>
      </c>
      <c r="E19" s="38">
        <f>2000/1000</f>
        <v>2</v>
      </c>
      <c r="F19" s="38">
        <f>0/1000</f>
        <v>0</v>
      </c>
      <c r="G19" s="38">
        <v>2</v>
      </c>
      <c r="H19" s="38">
        <v>0</v>
      </c>
      <c r="I19" s="38">
        <v>2</v>
      </c>
      <c r="J19" s="38">
        <v>0</v>
      </c>
      <c r="K19" s="39">
        <v>8</v>
      </c>
      <c r="L19" s="14">
        <v>0</v>
      </c>
      <c r="M19" s="14">
        <v>8</v>
      </c>
      <c r="N19" s="14">
        <v>0</v>
      </c>
      <c r="O19" s="15">
        <v>8</v>
      </c>
      <c r="P19" s="16">
        <v>0</v>
      </c>
      <c r="S19" s="2"/>
    </row>
    <row r="20" spans="1:19" ht="25.5">
      <c r="A20" s="2"/>
      <c r="B20" s="35" t="s">
        <v>45</v>
      </c>
      <c r="C20" s="36">
        <f>0</f>
        <v>0</v>
      </c>
      <c r="D20" s="37">
        <f>0</f>
        <v>0</v>
      </c>
      <c r="E20" s="38">
        <f>0/1000</f>
        <v>0</v>
      </c>
      <c r="F20" s="38">
        <f>0/1000</f>
        <v>0</v>
      </c>
      <c r="G20" s="38">
        <v>0</v>
      </c>
      <c r="H20" s="38">
        <v>0</v>
      </c>
      <c r="I20" s="38">
        <v>0</v>
      </c>
      <c r="J20" s="38">
        <v>0</v>
      </c>
      <c r="K20" s="39">
        <v>0</v>
      </c>
      <c r="L20" s="14">
        <v>0</v>
      </c>
      <c r="M20" s="14">
        <v>0</v>
      </c>
      <c r="N20" s="14">
        <v>0</v>
      </c>
      <c r="O20" s="15">
        <v>0</v>
      </c>
      <c r="P20" s="16">
        <v>0</v>
      </c>
      <c r="S20" s="2"/>
    </row>
    <row r="21" spans="1:19" ht="12.75">
      <c r="A21" s="2"/>
      <c r="B21" s="35" t="s">
        <v>47</v>
      </c>
      <c r="C21" s="36">
        <f>0</f>
        <v>0</v>
      </c>
      <c r="D21" s="37">
        <f>0</f>
        <v>0</v>
      </c>
      <c r="E21" s="38">
        <f>0/1000</f>
        <v>0</v>
      </c>
      <c r="F21" s="38">
        <f>0/1000</f>
        <v>0</v>
      </c>
      <c r="G21" s="38">
        <v>0</v>
      </c>
      <c r="H21" s="38">
        <v>0</v>
      </c>
      <c r="I21" s="38">
        <v>0</v>
      </c>
      <c r="J21" s="38">
        <v>0</v>
      </c>
      <c r="K21" s="39">
        <v>0</v>
      </c>
      <c r="L21" s="14">
        <v>0</v>
      </c>
      <c r="M21" s="14">
        <v>0</v>
      </c>
      <c r="N21" s="14">
        <v>0</v>
      </c>
      <c r="O21" s="15">
        <v>0</v>
      </c>
      <c r="P21" s="16">
        <v>0</v>
      </c>
      <c r="S21" s="2"/>
    </row>
    <row r="22" spans="1:19" ht="25.5">
      <c r="A22" s="2"/>
      <c r="B22" s="35" t="s">
        <v>31</v>
      </c>
      <c r="C22" s="36">
        <f>0</f>
        <v>0</v>
      </c>
      <c r="D22" s="37">
        <f>0</f>
        <v>0</v>
      </c>
      <c r="E22" s="38">
        <f>373931681.66/1000</f>
        <v>373931.68166</v>
      </c>
      <c r="F22" s="38">
        <f>0/1000</f>
        <v>0</v>
      </c>
      <c r="G22" s="38">
        <v>375024.12694</v>
      </c>
      <c r="H22" s="38">
        <v>0</v>
      </c>
      <c r="I22" s="38">
        <v>352802.24986000004</v>
      </c>
      <c r="J22" s="38">
        <v>0</v>
      </c>
      <c r="K22" s="39">
        <v>8.62164908674778</v>
      </c>
      <c r="L22" s="14">
        <v>0</v>
      </c>
      <c r="M22" s="14">
        <v>7.62622697098199</v>
      </c>
      <c r="N22" s="14">
        <v>0</v>
      </c>
      <c r="O22" s="15">
        <v>6.64032537779917</v>
      </c>
      <c r="P22" s="16">
        <v>0</v>
      </c>
      <c r="S22" s="2"/>
    </row>
    <row r="23" spans="1:19" ht="12.75">
      <c r="A23" s="2"/>
      <c r="B23" s="35" t="s">
        <v>26</v>
      </c>
      <c r="C23" s="36">
        <f>14</f>
        <v>14</v>
      </c>
      <c r="D23" s="37">
        <v>3</v>
      </c>
      <c r="E23" s="38">
        <f>213483599.43/1000</f>
        <v>213483.59943</v>
      </c>
      <c r="F23" s="38">
        <f>736449410.66/1000</f>
        <v>736449.4106599999</v>
      </c>
      <c r="G23" s="38">
        <v>221110.69375</v>
      </c>
      <c r="H23" s="38">
        <v>692074.23082</v>
      </c>
      <c r="I23" s="38">
        <v>456617.09582</v>
      </c>
      <c r="J23" s="38">
        <v>651113.5537</v>
      </c>
      <c r="K23" s="39">
        <v>10.3824732033735</v>
      </c>
      <c r="L23" s="14">
        <v>4.24453980201017</v>
      </c>
      <c r="M23" s="14">
        <v>9.85</v>
      </c>
      <c r="N23" s="14">
        <v>4.28</v>
      </c>
      <c r="O23" s="15">
        <v>8.03</v>
      </c>
      <c r="P23" s="16">
        <v>4.13448529032302</v>
      </c>
      <c r="S23" s="2"/>
    </row>
    <row r="24" spans="1:19" ht="12.75">
      <c r="A24" s="2"/>
      <c r="B24" s="35" t="s">
        <v>11</v>
      </c>
      <c r="C24" s="36">
        <v>97</v>
      </c>
      <c r="D24" s="37">
        <v>14</v>
      </c>
      <c r="E24" s="38">
        <f>'[1]BNM'!$AY$19</f>
        <v>1800964.97954</v>
      </c>
      <c r="F24" s="38">
        <f>'[1]BNM'!$AZ$19</f>
        <v>2252785.051723</v>
      </c>
      <c r="G24" s="38">
        <v>1814280</v>
      </c>
      <c r="H24" s="38">
        <v>2133399</v>
      </c>
      <c r="I24" s="38">
        <v>1823743.29067</v>
      </c>
      <c r="J24" s="38">
        <v>2385589.3895679996</v>
      </c>
      <c r="K24" s="39">
        <v>9.47020950808154</v>
      </c>
      <c r="L24" s="14">
        <v>3.97377563989815</v>
      </c>
      <c r="M24" s="14">
        <v>9.22</v>
      </c>
      <c r="N24" s="14">
        <v>4.01</v>
      </c>
      <c r="O24" s="15">
        <v>8.17</v>
      </c>
      <c r="P24" s="16">
        <v>4</v>
      </c>
      <c r="S24" s="2"/>
    </row>
    <row r="25" spans="1:19" ht="12.75">
      <c r="A25" s="2"/>
      <c r="B25" s="35" t="s">
        <v>33</v>
      </c>
      <c r="C25" s="36">
        <v>1</v>
      </c>
      <c r="D25" s="37">
        <f>0+0</f>
        <v>0</v>
      </c>
      <c r="E25" s="38">
        <f>(163663727.15+0)/1000</f>
        <v>163663.72715</v>
      </c>
      <c r="F25" s="38">
        <f>(222248667.55+0)/1000</f>
        <v>222248.66755</v>
      </c>
      <c r="G25" s="38">
        <v>139336.83426</v>
      </c>
      <c r="H25" s="38">
        <v>214441.57147999998</v>
      </c>
      <c r="I25" s="38">
        <v>112201.425</v>
      </c>
      <c r="J25" s="38">
        <v>233243.19863</v>
      </c>
      <c r="K25" s="39">
        <v>10.1261616792038</v>
      </c>
      <c r="L25" s="14">
        <v>4.33433086929884</v>
      </c>
      <c r="M25" s="14">
        <v>9.96</v>
      </c>
      <c r="N25" s="14">
        <v>4.36</v>
      </c>
      <c r="O25" s="15">
        <v>8.39978032587376</v>
      </c>
      <c r="P25" s="16">
        <v>4.41205188339686</v>
      </c>
      <c r="S25" s="2"/>
    </row>
    <row r="26" spans="1:19" ht="12.75">
      <c r="A26" s="2"/>
      <c r="B26" s="35" t="s">
        <v>36</v>
      </c>
      <c r="C26" s="36">
        <v>136</v>
      </c>
      <c r="D26" s="37">
        <f>0</f>
        <v>0</v>
      </c>
      <c r="E26" s="38">
        <f>'[1]BNM'!$AY$21</f>
        <v>3335955.26629</v>
      </c>
      <c r="F26" s="38">
        <v>0</v>
      </c>
      <c r="G26" s="38">
        <v>3271682.2845300003</v>
      </c>
      <c r="H26" s="38">
        <v>0</v>
      </c>
      <c r="I26" s="38">
        <v>2968839.44048</v>
      </c>
      <c r="J26" s="38">
        <v>0</v>
      </c>
      <c r="K26" s="39">
        <v>7.47440462879518</v>
      </c>
      <c r="L26" s="14">
        <v>10.1304852913081</v>
      </c>
      <c r="M26" s="14">
        <v>7.42</v>
      </c>
      <c r="N26" s="14">
        <v>0</v>
      </c>
      <c r="O26" s="15">
        <v>6.97</v>
      </c>
      <c r="P26" s="16">
        <v>0</v>
      </c>
      <c r="S26" s="2"/>
    </row>
    <row r="27" spans="1:19" ht="12.75">
      <c r="A27" s="2"/>
      <c r="B27" s="35" t="s">
        <v>17</v>
      </c>
      <c r="C27" s="36">
        <f>0</f>
        <v>0</v>
      </c>
      <c r="D27" s="37">
        <f>0</f>
        <v>0</v>
      </c>
      <c r="E27" s="38">
        <f>1024500/1000</f>
        <v>1024.5</v>
      </c>
      <c r="F27" s="38">
        <f>0/1000</f>
        <v>0</v>
      </c>
      <c r="G27" s="38">
        <v>1195.25</v>
      </c>
      <c r="H27" s="38">
        <v>0</v>
      </c>
      <c r="I27" s="38">
        <v>1366</v>
      </c>
      <c r="J27" s="38">
        <v>0</v>
      </c>
      <c r="K27" s="39">
        <v>9</v>
      </c>
      <c r="L27" s="14">
        <v>0</v>
      </c>
      <c r="M27" s="14">
        <v>9</v>
      </c>
      <c r="N27" s="14">
        <v>0</v>
      </c>
      <c r="O27" s="15">
        <v>9</v>
      </c>
      <c r="P27" s="16">
        <v>0</v>
      </c>
      <c r="S27" s="2"/>
    </row>
    <row r="28" spans="1:19" ht="12.75">
      <c r="A28" s="2"/>
      <c r="B28" s="35" t="s">
        <v>37</v>
      </c>
      <c r="C28" s="36">
        <f>169+0</f>
        <v>169</v>
      </c>
      <c r="D28" s="37">
        <f>0+0</f>
        <v>0</v>
      </c>
      <c r="E28" s="38">
        <f>(828745950.56+0)/1000</f>
        <v>828745.9505599999</v>
      </c>
      <c r="F28" s="38">
        <f>(14263681.32+0)/1000</f>
        <v>14263.68132</v>
      </c>
      <c r="G28" s="38">
        <v>773923.862029999</v>
      </c>
      <c r="H28" s="38">
        <v>13901.71752</v>
      </c>
      <c r="I28" s="38">
        <v>563307.88235</v>
      </c>
      <c r="J28" s="38">
        <v>15112.868480000001</v>
      </c>
      <c r="K28" s="39">
        <v>10.9835345467106</v>
      </c>
      <c r="L28" s="14">
        <v>4.11520074377265</v>
      </c>
      <c r="M28" s="14">
        <v>10.38</v>
      </c>
      <c r="N28" s="14">
        <v>4.1</v>
      </c>
      <c r="O28" s="15">
        <v>9.44</v>
      </c>
      <c r="P28" s="16">
        <v>4.12</v>
      </c>
      <c r="S28" s="2"/>
    </row>
    <row r="29" spans="1:19" ht="25.5">
      <c r="A29" s="2"/>
      <c r="B29" s="35" t="s">
        <v>1</v>
      </c>
      <c r="C29" s="36">
        <v>20</v>
      </c>
      <c r="D29" s="37">
        <f>5</f>
        <v>5</v>
      </c>
      <c r="E29" s="38">
        <f>'[1]BNM'!$AY$24</f>
        <v>375826.68727</v>
      </c>
      <c r="F29" s="38">
        <f>364756414.21/1000</f>
        <v>364756.41420999996</v>
      </c>
      <c r="G29" s="38">
        <v>349622</v>
      </c>
      <c r="H29" s="38">
        <v>370925.24789999996</v>
      </c>
      <c r="I29" s="38">
        <v>356243.58889</v>
      </c>
      <c r="J29" s="38">
        <v>390299.80857</v>
      </c>
      <c r="K29" s="39">
        <v>9.02596520002236</v>
      </c>
      <c r="L29" s="14">
        <v>4.57810197378407</v>
      </c>
      <c r="M29" s="14">
        <v>8.67</v>
      </c>
      <c r="N29" s="14">
        <v>4.51</v>
      </c>
      <c r="O29" s="15">
        <v>8.24</v>
      </c>
      <c r="P29" s="16">
        <v>4.40477626384709</v>
      </c>
      <c r="S29" s="2"/>
    </row>
    <row r="30" spans="1:19" ht="12.75">
      <c r="A30" s="2"/>
      <c r="B30" s="35" t="s">
        <v>9</v>
      </c>
      <c r="C30" s="40">
        <v>9</v>
      </c>
      <c r="D30" s="41">
        <f>4</f>
        <v>4</v>
      </c>
      <c r="E30" s="42">
        <f>127642272.45/1000</f>
        <v>127642.27245</v>
      </c>
      <c r="F30" s="42">
        <f>47451367.94/1000</f>
        <v>47451.36794</v>
      </c>
      <c r="G30" s="42">
        <v>125243.54595</v>
      </c>
      <c r="H30" s="42">
        <v>36500.80977</v>
      </c>
      <c r="I30" s="42">
        <v>91551.50342000011</v>
      </c>
      <c r="J30" s="42">
        <v>53181.92222</v>
      </c>
      <c r="K30" s="43">
        <v>10.8159734856883</v>
      </c>
      <c r="L30" s="17">
        <v>4.12851100880823</v>
      </c>
      <c r="M30" s="17">
        <v>10.51</v>
      </c>
      <c r="N30" s="17">
        <v>4.01</v>
      </c>
      <c r="O30" s="18">
        <v>9.18</v>
      </c>
      <c r="P30" s="19">
        <v>4.79</v>
      </c>
      <c r="S30" s="2"/>
    </row>
    <row r="31" spans="1:19" ht="12.75">
      <c r="A31" s="2"/>
      <c r="B31" s="20" t="s">
        <v>13</v>
      </c>
      <c r="C31" s="44">
        <v>10900</v>
      </c>
      <c r="D31" s="45">
        <v>2787</v>
      </c>
      <c r="E31" s="46">
        <f>'[1]BNM'!$AY$26</f>
        <v>940699.22639</v>
      </c>
      <c r="F31" s="46">
        <f>'[1]BNM'!$AZ$26</f>
        <v>368415.10767</v>
      </c>
      <c r="G31" s="46">
        <v>883218.3051900001</v>
      </c>
      <c r="H31" s="46">
        <v>342526.840775</v>
      </c>
      <c r="I31" s="46">
        <v>825283.32088</v>
      </c>
      <c r="J31" s="46">
        <v>363428.147795</v>
      </c>
      <c r="K31" s="47">
        <v>9.21912496667946</v>
      </c>
      <c r="L31" s="48">
        <v>2.51918014266652</v>
      </c>
      <c r="M31" s="21">
        <v>9.25217338025912</v>
      </c>
      <c r="N31" s="48">
        <v>2.53830022983631</v>
      </c>
      <c r="O31" s="22">
        <v>8.04807999351447</v>
      </c>
      <c r="P31" s="23">
        <v>2.60746189811824</v>
      </c>
      <c r="S31" s="2"/>
    </row>
    <row r="32" spans="1:19" ht="12.75">
      <c r="A32" s="2"/>
      <c r="B32" s="2"/>
      <c r="K32" s="2"/>
      <c r="S32" s="2"/>
    </row>
    <row r="33" spans="1:19" ht="12.75">
      <c r="A33" s="2"/>
      <c r="B33" s="24" t="s">
        <v>16</v>
      </c>
      <c r="K33" s="2"/>
      <c r="S33" s="2"/>
    </row>
    <row r="34" spans="1:19" ht="15" customHeight="1">
      <c r="A34" s="2"/>
      <c r="B34" s="51" t="s">
        <v>24</v>
      </c>
      <c r="C34" s="51"/>
      <c r="D34" s="51"/>
      <c r="E34" s="51"/>
      <c r="F34" s="51"/>
      <c r="G34" s="51"/>
      <c r="H34" s="51"/>
      <c r="I34" s="51"/>
      <c r="J34" s="51"/>
      <c r="K34" s="51"/>
      <c r="L34" s="51"/>
      <c r="M34" s="51"/>
      <c r="N34" s="51"/>
      <c r="O34" s="51"/>
      <c r="P34" s="51"/>
      <c r="S34" s="2"/>
    </row>
    <row r="35" spans="1:19" ht="12" customHeight="1">
      <c r="A35" s="2"/>
      <c r="B35" s="24" t="s">
        <v>43</v>
      </c>
      <c r="S35" s="2"/>
    </row>
    <row r="36" spans="1:19" ht="12" customHeight="1">
      <c r="A36" s="2"/>
      <c r="B36" s="24" t="s">
        <v>15</v>
      </c>
      <c r="S36" s="2"/>
    </row>
    <row r="37" spans="1:19" ht="22.5" customHeight="1">
      <c r="A37" s="2"/>
      <c r="B37" s="51" t="s">
        <v>41</v>
      </c>
      <c r="C37" s="51"/>
      <c r="D37" s="51"/>
      <c r="E37" s="51"/>
      <c r="F37" s="51"/>
      <c r="G37" s="51"/>
      <c r="H37" s="51"/>
      <c r="I37" s="51"/>
      <c r="J37" s="51"/>
      <c r="K37" s="51"/>
      <c r="L37" s="51"/>
      <c r="M37" s="51"/>
      <c r="N37" s="51"/>
      <c r="O37" s="51"/>
      <c r="P37" s="51"/>
      <c r="S37" s="2"/>
    </row>
    <row r="38" spans="1:19" ht="12.75">
      <c r="A38" s="2"/>
      <c r="B38" s="24" t="s">
        <v>6</v>
      </c>
      <c r="S38" s="2"/>
    </row>
    <row r="39" spans="1:19" ht="12.75">
      <c r="A39" s="2"/>
      <c r="B39" s="2"/>
      <c r="S39" s="2"/>
    </row>
    <row r="40" spans="1:19" ht="12.75">
      <c r="A40" s="2"/>
      <c r="B40" s="2" t="s">
        <v>46</v>
      </c>
      <c r="S40" s="2"/>
    </row>
    <row r="41" spans="1:19" ht="12.75">
      <c r="A41" s="2"/>
      <c r="B41" s="2" t="s">
        <v>48</v>
      </c>
      <c r="S41" s="2"/>
    </row>
    <row r="42" spans="1:19" ht="12.75">
      <c r="A42" s="2"/>
      <c r="B42" s="2"/>
      <c r="S42" s="2"/>
    </row>
    <row r="43" spans="1:19" ht="12.75">
      <c r="A43" s="2"/>
      <c r="B43" s="2" t="s">
        <v>49</v>
      </c>
      <c r="S43" s="2"/>
    </row>
    <row r="44" spans="1:19" ht="21" customHeight="1">
      <c r="A44" s="2"/>
      <c r="B44" s="2" t="s">
        <v>50</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pageMargins left="0.15748031496062992" right="0.15748031496062992" top="0.1968503937007874" bottom="0.1968503937007874" header="0.5118110236220472" footer="0.5118110236220472"/>
  <pageSetup horizontalDpi="600" verticalDpi="600" orientation="landscape" paperSize="9" scale="80" r:id="rId1"/>
  <headerFooter alignWithMargins="0">
    <oddHeader>&amp;R&amp;"Arial,Regular"&amp;08&amp;KB3B3B3maib | public
document creat în cadrul băncii</oddHeader>
    <evenHeader>&amp;R&amp;"Arial,Regular"&amp;08&amp;KB3B3B3maib | public
document creat în cadrul băncii</evenHeader>
    <firstHeader>&amp;R&amp;"Arial,Regular"&amp;08&amp;KB3B3B3maib | public
document creat în cadrul băncii</firstHeader>
  </headerFooter>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129</v>
      </c>
      <c r="B12" s="25">
        <v>0</v>
      </c>
      <c r="C12" s="26">
        <v>1228592786.59</v>
      </c>
      <c r="D12" s="26">
        <v>204811754.7</v>
      </c>
      <c r="E12" s="26">
        <v>1161127148.26</v>
      </c>
      <c r="F12" s="26">
        <v>198685034.68</v>
      </c>
      <c r="G12" s="26">
        <v>1102956869.09</v>
      </c>
      <c r="H12" s="26">
        <v>456930032.02</v>
      </c>
      <c r="I12" s="26">
        <v>1879180260.513</v>
      </c>
    </row>
    <row r="13" spans="1:9" ht="12.75">
      <c r="A13" s="25">
        <v>9</v>
      </c>
      <c r="B13" s="25">
        <v>7</v>
      </c>
      <c r="C13" s="26">
        <v>910284964.2</v>
      </c>
      <c r="D13" s="26">
        <v>1102774305.33</v>
      </c>
      <c r="E13" s="26">
        <v>1057013683.19</v>
      </c>
      <c r="F13" s="26">
        <v>894862293.33</v>
      </c>
      <c r="G13" s="26">
        <v>725638430.96</v>
      </c>
      <c r="H13" s="26">
        <v>854230487.81</v>
      </c>
      <c r="I13" s="26">
        <v>3491318801.4165</v>
      </c>
    </row>
    <row r="14" spans="1:9" ht="12.75">
      <c r="A14" s="25">
        <v>33</v>
      </c>
      <c r="B14" s="25">
        <v>3</v>
      </c>
      <c r="C14" s="26">
        <v>512194199.87</v>
      </c>
      <c r="D14" s="26">
        <v>220912194.07</v>
      </c>
      <c r="E14" s="26">
        <v>485193668.1</v>
      </c>
      <c r="F14" s="26">
        <v>130272860.89</v>
      </c>
      <c r="G14" s="26">
        <v>350180880.71</v>
      </c>
      <c r="H14" s="26">
        <v>133449062.66</v>
      </c>
      <c r="I14" s="26">
        <v>617561110.6095</v>
      </c>
    </row>
    <row r="15" spans="1:9" ht="12.75">
      <c r="A15" s="25">
        <v>2708</v>
      </c>
      <c r="B15" s="25">
        <v>0</v>
      </c>
      <c r="C15" s="26">
        <v>3650087397.14997</v>
      </c>
      <c r="D15" s="26">
        <v>0</v>
      </c>
      <c r="E15" s="26">
        <v>3667151946.37</v>
      </c>
      <c r="F15" s="26">
        <v>0</v>
      </c>
      <c r="G15" s="26">
        <v>3569297814.67</v>
      </c>
      <c r="H15" s="26">
        <v>4792250.74</v>
      </c>
      <c r="I15" s="26">
        <v>19887840.571</v>
      </c>
    </row>
    <row r="16" spans="1:9" ht="12.75">
      <c r="A16" s="25">
        <v>2</v>
      </c>
      <c r="B16" s="25">
        <v>3</v>
      </c>
      <c r="C16" s="26">
        <v>558809252.25</v>
      </c>
      <c r="D16" s="26">
        <v>255438365.92</v>
      </c>
      <c r="E16" s="26">
        <v>577493530.89</v>
      </c>
      <c r="F16" s="26">
        <v>325051363.13</v>
      </c>
      <c r="G16" s="26">
        <v>492562623.9</v>
      </c>
      <c r="H16" s="26">
        <v>329060152.85</v>
      </c>
      <c r="I16" s="26">
        <v>1393674760.3705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2000</v>
      </c>
      <c r="D19" s="26">
        <v>0</v>
      </c>
      <c r="E19" s="26">
        <v>2000</v>
      </c>
      <c r="F19" s="26">
        <v>0</v>
      </c>
      <c r="G19" s="26">
        <v>2000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373931681.66</v>
      </c>
      <c r="D22" s="26">
        <v>0</v>
      </c>
      <c r="E22" s="26">
        <v>375024126.94</v>
      </c>
      <c r="F22" s="26">
        <v>0</v>
      </c>
      <c r="G22" s="26">
        <v>352802249.86</v>
      </c>
      <c r="H22" s="26">
        <v>0</v>
      </c>
      <c r="I22" s="26">
        <v>0</v>
      </c>
    </row>
    <row r="23" spans="1:9" ht="12.75">
      <c r="A23" s="25">
        <v>14</v>
      </c>
      <c r="B23" s="25">
        <v>6</v>
      </c>
      <c r="C23" s="26">
        <v>213483599.43</v>
      </c>
      <c r="D23" s="26">
        <v>736449410.66</v>
      </c>
      <c r="E23" s="26">
        <v>221110693.75</v>
      </c>
      <c r="F23" s="26">
        <v>692074230.82</v>
      </c>
      <c r="G23" s="26">
        <v>456617095.82</v>
      </c>
      <c r="H23" s="26">
        <v>651113553.7</v>
      </c>
      <c r="I23" s="26">
        <v>2692019410.1026</v>
      </c>
    </row>
    <row r="24" spans="1:9" ht="12.75">
      <c r="A24" s="25">
        <v>99</v>
      </c>
      <c r="B24" s="25">
        <v>18</v>
      </c>
      <c r="C24" s="26">
        <v>1795422707.42</v>
      </c>
      <c r="D24" s="26">
        <v>2258332795.66</v>
      </c>
      <c r="E24" s="26">
        <v>1807664263.27</v>
      </c>
      <c r="F24" s="26">
        <v>2140015515.37</v>
      </c>
      <c r="G24" s="26">
        <v>1811285134.87</v>
      </c>
      <c r="H24" s="26">
        <v>2398047545.39</v>
      </c>
      <c r="I24" s="26">
        <v>9576582865.9573</v>
      </c>
    </row>
    <row r="25" spans="1:9" ht="12.75">
      <c r="A25" s="25">
        <v>2</v>
      </c>
      <c r="B25" s="25">
        <v>0</v>
      </c>
      <c r="C25" s="26">
        <v>163663727.15</v>
      </c>
      <c r="D25" s="26">
        <v>222248667.55</v>
      </c>
      <c r="E25" s="26">
        <v>139336834.26</v>
      </c>
      <c r="F25" s="26">
        <v>214441571.48</v>
      </c>
      <c r="G25" s="26">
        <v>112201425</v>
      </c>
      <c r="H25" s="26">
        <v>233243198.63</v>
      </c>
      <c r="I25" s="26">
        <v>1029081093.805</v>
      </c>
    </row>
    <row r="26" spans="1:9" ht="12.75">
      <c r="A26" s="25">
        <v>139</v>
      </c>
      <c r="B26" s="25">
        <v>0</v>
      </c>
      <c r="C26" s="26">
        <v>3319779274.74</v>
      </c>
      <c r="D26" s="26">
        <v>16175991.55</v>
      </c>
      <c r="E26" s="26">
        <v>3254974406.91</v>
      </c>
      <c r="F26" s="26">
        <v>16707877.62</v>
      </c>
      <c r="G26" s="26">
        <v>2945863961.88001</v>
      </c>
      <c r="H26" s="26">
        <v>22975479</v>
      </c>
      <c r="I26" s="26">
        <v>233312277.4145</v>
      </c>
    </row>
    <row r="27" spans="1:9" ht="12.75">
      <c r="A27" s="25">
        <v>0</v>
      </c>
      <c r="B27" s="25">
        <v>0</v>
      </c>
      <c r="C27" s="26">
        <v>1024500</v>
      </c>
      <c r="D27" s="26">
        <v>0</v>
      </c>
      <c r="E27" s="26">
        <v>1195250</v>
      </c>
      <c r="F27" s="26">
        <v>0</v>
      </c>
      <c r="G27" s="26">
        <v>1366000</v>
      </c>
      <c r="H27" s="26">
        <v>0</v>
      </c>
      <c r="I27" s="26">
        <v>0</v>
      </c>
    </row>
    <row r="28" spans="1:9" ht="12.75">
      <c r="A28" s="25">
        <v>169</v>
      </c>
      <c r="B28" s="25">
        <v>0</v>
      </c>
      <c r="C28" s="26">
        <v>828745950.56</v>
      </c>
      <c r="D28" s="26">
        <v>14263681.32</v>
      </c>
      <c r="E28" s="26">
        <v>773923862.03</v>
      </c>
      <c r="F28" s="26">
        <v>13901717.52</v>
      </c>
      <c r="G28" s="26">
        <v>563307882.35</v>
      </c>
      <c r="H28" s="26">
        <v>15112868.48</v>
      </c>
      <c r="I28" s="26">
        <v>62379349.8385</v>
      </c>
    </row>
    <row r="29" spans="1:9" ht="12.75">
      <c r="A29" s="25">
        <v>21</v>
      </c>
      <c r="B29" s="25">
        <v>5</v>
      </c>
      <c r="C29" s="26">
        <v>375821215.6</v>
      </c>
      <c r="D29" s="26">
        <v>364756414.21</v>
      </c>
      <c r="E29" s="26">
        <v>349622057.89</v>
      </c>
      <c r="F29" s="26">
        <v>370925247.9</v>
      </c>
      <c r="G29" s="26">
        <v>356243588.89</v>
      </c>
      <c r="H29" s="26">
        <v>390299808.57</v>
      </c>
      <c r="I29" s="26">
        <v>1719183332.5732</v>
      </c>
    </row>
    <row r="30" spans="1:9" ht="12.75">
      <c r="A30" s="25">
        <v>10</v>
      </c>
      <c r="B30" s="25">
        <v>4</v>
      </c>
      <c r="C30" s="26">
        <v>127642272.45</v>
      </c>
      <c r="D30" s="26">
        <v>47451367.94</v>
      </c>
      <c r="E30" s="26">
        <v>125243545.95</v>
      </c>
      <c r="F30" s="26">
        <v>36500809.77</v>
      </c>
      <c r="G30" s="26">
        <v>91551503.42</v>
      </c>
      <c r="H30" s="26">
        <v>53181922.22</v>
      </c>
      <c r="I30" s="26">
        <v>254240556.37</v>
      </c>
    </row>
    <row r="31" spans="1:9" ht="12.75">
      <c r="A31" s="25">
        <v>1024</v>
      </c>
      <c r="B31" s="25">
        <v>2</v>
      </c>
      <c r="C31" s="26">
        <v>533237754.32</v>
      </c>
      <c r="D31" s="26">
        <v>641672910.29</v>
      </c>
      <c r="E31" s="26">
        <v>545151576.18</v>
      </c>
      <c r="F31" s="26">
        <v>560641976.46</v>
      </c>
      <c r="G31" s="26">
        <v>476144372.63</v>
      </c>
      <c r="H31" s="26">
        <v>621793633.4</v>
      </c>
      <c r="I31" s="26">
        <v>1621303207.583</v>
      </c>
    </row>
  </sheetData>
  <sheetProtection/>
  <printOptions/>
  <pageMargins left="0.75" right="0.75" top="1" bottom="1" header="0.5" footer="0.5"/>
  <pageSetup horizontalDpi="600" verticalDpi="600" orientation="portrait" paperSize="9" r:id="rId1"/>
  <headerFooter alignWithMargins="0">
    <oddHeader>&amp;C&amp;A&amp;R&amp;"Arial,Regular"&amp;08&amp;KB3B3B3maib | public
document creat în cadrul băncii</oddHeader>
    <oddFooter>&amp;CPage &amp;P</oddFooter>
    <evenHeader>&amp;R&amp;"Arial,Regular"&amp;08&amp;KB3B3B3maib | public
document creat în cadrul băncii</evenHeader>
    <firstHeader>&amp;R&amp;"Arial,Regular"&amp;08&amp;KB3B3B3maib | public
document creat în cadrul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BJDTCD210622165936BJGMNPC00002838</dc:description>
  <cp:lastModifiedBy>MAIB</cp:lastModifiedBy>
  <cp:lastPrinted>2022-06-21T11:21:26Z</cp:lastPrinted>
  <dcterms:modified xsi:type="dcterms:W3CDTF">2022-06-21T13:59:41Z</dcterms:modified>
  <cp:category>maib |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bd276b6d-f858-4530-a942-cd3e86c2ed32</vt:lpwstr>
  </property>
  <property fmtid="{D5CDD505-2E9C-101B-9397-08002B2CF9AE}" pid="3" name="bjSaver">
    <vt:lpwstr>NJVzTnmZHiPVLPqnDV3pwT25oovQ9fNo</vt:lpwstr>
  </property>
  <property fmtid="{D5CDD505-2E9C-101B-9397-08002B2CF9AE}" pid="4" name="bjLabelHistoryID">
    <vt:lpwstr>{C79CD7DB-3332-4DE3-A898-EECD13F22E7C}</vt:lpwstr>
  </property>
  <property fmtid="{D5CDD505-2E9C-101B-9397-08002B2CF9AE}" pid="5"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6" name="bjDocumentLabelXML-0">
    <vt:lpwstr>ames.com/2008/01/sie/internal/label"&gt;&lt;element uid="id_classification_nonbusiness" value="" /&gt;&lt;/sisl&gt;</vt:lpwstr>
  </property>
  <property fmtid="{D5CDD505-2E9C-101B-9397-08002B2CF9AE}" pid="7" name="bjDocumentSecurityLabel">
    <vt:lpwstr>maib | public</vt:lpwstr>
  </property>
  <property fmtid="{D5CDD505-2E9C-101B-9397-08002B2CF9AE}" pid="8" name="bjClsUserRVM">
    <vt:lpwstr>[{"VisualMarkingType":1,"ShapeName":"","ApplyMarking":true}]</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